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emecloud-my.sharepoint.com/personal/simon_thouin_ademe_fr/Documents/Fonds Chaleur/2024/Méthode FC 2024 - documents finaux/Solaire/"/>
    </mc:Choice>
  </mc:AlternateContent>
  <xr:revisionPtr revIDLastSave="77" documentId="11_9B4CECE58CC7B622F101C86E3C4B3172D1E1E9DC" xr6:coauthVersionLast="47" xr6:coauthVersionMax="47" xr10:uidLastSave="{E9BAFC13-759F-432A-B958-08B0CF806BD0}"/>
  <bookViews>
    <workbookView xWindow="20370" yWindow="-3255" windowWidth="29040" windowHeight="15840" tabRatio="722" xr2:uid="{00000000-000D-0000-FFFF-FFFF00000000}"/>
  </bookViews>
  <sheets>
    <sheet name="Accueil" sheetId="14" r:id="rId1"/>
    <sheet name="Tableau 1 Besoins" sheetId="8" r:id="rId2"/>
    <sheet name="Tableau 2 Installation" sheetId="17" r:id="rId3"/>
    <sheet name="Tableau 3 Production" sheetId="10" r:id="rId4"/>
    <sheet name="Paramètres" sheetId="20" state="hidden" r:id="rId5"/>
  </sheets>
  <externalReferences>
    <externalReference r:id="rId6"/>
  </externalReferences>
  <definedNames>
    <definedName name="_xlnm._FilterDatabase" localSheetId="3" hidden="1">'Tableau 3 Production'!$A$3:$F$23</definedName>
    <definedName name="Besoins_utiles_projet">'[1]caractéristiques projet'!$D$12</definedName>
    <definedName name="Liste_Besoins">Paramètres!$A$5:$A$10</definedName>
    <definedName name="Liste_Substitution">Paramètres!$C$5:$C$8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F22" i="10" s="1"/>
  <c r="E22" i="10"/>
  <c r="D21" i="8" l="1"/>
  <c r="E4" i="10" l="1"/>
  <c r="D18" i="10"/>
  <c r="D17" i="10"/>
  <c r="C19" i="17" l="1"/>
  <c r="B21" i="8"/>
  <c r="E14" i="10"/>
  <c r="E17" i="10" s="1"/>
  <c r="D14" i="10"/>
  <c r="D6" i="8"/>
  <c r="B6" i="8"/>
  <c r="E7" i="10" l="1"/>
  <c r="E18" i="10" s="1"/>
  <c r="E21" i="10" s="1"/>
  <c r="E20" i="10" l="1"/>
  <c r="E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B20" authorId="0" shapeId="0" xr:uid="{00000000-0006-0000-0100-000001000000}">
      <text>
        <r>
          <rPr>
            <sz val="9"/>
            <color indexed="81"/>
            <rFont val="Tahoma"/>
            <family val="2"/>
          </rPr>
          <t>Rappel : si pertes = besoins, gestes de MDE conformes à l'audit énergétiques obligatoires</t>
        </r>
      </text>
    </comment>
    <comment ref="B21" authorId="0" shapeId="0" xr:uid="{00000000-0006-0000-0100-000002000000}">
      <text>
        <r>
          <rPr>
            <sz val="9"/>
            <color indexed="81"/>
            <rFont val="Tahoma"/>
            <family val="2"/>
          </rPr>
          <t>rappel : si production solaire utile &gt; 30% des besoins de l'utilité visée audit énergétique obligatoire à minima sur l'utilité visée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D16" authorId="0" shapeId="0" xr:uid="{00000000-0006-0000-0200-000001000000}">
      <text>
        <r>
          <rPr>
            <sz val="9"/>
            <color indexed="81"/>
            <rFont val="Tahoma"/>
            <family val="2"/>
          </rPr>
          <t>logiciel utilisé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E6" authorId="0" shapeId="0" xr:uid="{00000000-0006-0000-0300-000001000000}">
      <text>
        <r>
          <rPr>
            <sz val="9"/>
            <color indexed="81"/>
            <rFont val="Tahoma"/>
            <family val="2"/>
          </rPr>
          <t>Objectif &gt;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300-000002000000}">
      <text>
        <r>
          <rPr>
            <sz val="9"/>
            <color indexed="81"/>
            <rFont val="Tahoma"/>
            <family val="2"/>
          </rPr>
          <t>Reprendre le chiffre annoncé Tableau 1 besoin B6 ou B17</t>
        </r>
      </text>
    </comment>
    <comment ref="C10" authorId="0" shapeId="0" xr:uid="{00000000-0006-0000-0300-000003000000}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  <comment ref="C15" authorId="0" shapeId="0" xr:uid="{00000000-0006-0000-0300-000004000000}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</commentList>
</comments>
</file>

<file path=xl/sharedStrings.xml><?xml version="1.0" encoding="utf-8"?>
<sst xmlns="http://schemas.openxmlformats.org/spreadsheetml/2006/main" count="143" uniqueCount="124">
  <si>
    <t>TABLEAUX INSTRUCTION DOSSIER FONDS CHALEUR
Solaire thermique pour opérations dédiées</t>
  </si>
  <si>
    <t>Tableau 1 : Besoins</t>
  </si>
  <si>
    <t>Tableau 2 : Installation</t>
  </si>
  <si>
    <t>Tableau 3 : Production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</si>
  <si>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</si>
  <si>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</si>
  <si>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Tableau 1a : Solaire thermique sur bâtiment</t>
  </si>
  <si>
    <t>Faire un tableur par installation</t>
  </si>
  <si>
    <t>Situation actuelle</t>
  </si>
  <si>
    <t>Commentaire</t>
  </si>
  <si>
    <t>Après démarches d'économies d'énergie
(inscrire mêmes chiffres si aucune démarche engagée)</t>
  </si>
  <si>
    <t>Besoins ECS (MWh/an) à XX°C</t>
  </si>
  <si>
    <t>exemple : Limitateurs d'eau</t>
  </si>
  <si>
    <t>Pertes (bouclage, distribution (MWh/an))</t>
  </si>
  <si>
    <t>exemple : Calorifugeage renforcé</t>
  </si>
  <si>
    <t>Besoins totaux (MWh/an)</t>
  </si>
  <si>
    <t>Classe d'isolation de la distribution</t>
  </si>
  <si>
    <t>qecs (kWh/m3)</t>
  </si>
  <si>
    <t xml:space="preserve">Les besoins sont constants à l'année </t>
  </si>
  <si>
    <t>Tableau 1b : Solaire thermique en industrie</t>
  </si>
  <si>
    <t>Après démarches d'économies d'énergie ou de récupération
(inscrire même chiffres si aucune démarche engagée)</t>
  </si>
  <si>
    <t>Besoins en chaleur Totaux du site (MWh/an)</t>
  </si>
  <si>
    <t>Valeurs exploitant</t>
  </si>
  <si>
    <t>Besoins utiles de chaleur Totaux (MWh/an) (1)</t>
  </si>
  <si>
    <t>D'après audit énergétique</t>
  </si>
  <si>
    <t>Besoins utiles de l'utilité visée (MWh/an) (2)</t>
  </si>
  <si>
    <t>Après mesures de MDE</t>
  </si>
  <si>
    <t>Pertes de l'utilité visée (process, distribution (MWh/an))</t>
  </si>
  <si>
    <t>Besoins de l'utilité visée (MWh/an)</t>
  </si>
  <si>
    <t>Fréquence d'utilisation du process</t>
  </si>
  <si>
    <t>Fermeture estivale du site</t>
  </si>
  <si>
    <t>Type de circuit hydraulique (3)</t>
  </si>
  <si>
    <t>Ouvert</t>
  </si>
  <si>
    <t>Vecteur énergétique</t>
  </si>
  <si>
    <t>exemple : bain chauffé</t>
  </si>
  <si>
    <t>Température cible du process en °C</t>
  </si>
  <si>
    <t>(1) : besoins considérés sur les lignes de process (comptage au plus près de l'utilisation, après les pertes de distribution), cas échéant issu de l'audit énergétique</t>
  </si>
  <si>
    <t>(2) : besoins utiles considérés sur les ligne de process visées par le système EnR&amp;R, après les pertes de distribution</t>
  </si>
  <si>
    <t>(3) : considéré ouvert si le solaire préchauffe une eau de renouvellement ou de lavage par exemple</t>
  </si>
  <si>
    <t>Tableau 2 : Description de l'installation solaire</t>
  </si>
  <si>
    <t>Caractéristiques du champ de capteur et du schéma d'intégration</t>
  </si>
  <si>
    <t>Situation Future</t>
  </si>
  <si>
    <t>Commentaires/Précisions</t>
  </si>
  <si>
    <t>Installation Solaire thermique</t>
  </si>
  <si>
    <t>Type de schéma hydraulique ou de raccordement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</si>
  <si>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m2)</t>
    </r>
  </si>
  <si>
    <t>Surface cloturée ou d'emprise de la centrale (en m2)</t>
  </si>
  <si>
    <t xml:space="preserve">Type de capteurs </t>
  </si>
  <si>
    <t>Type de strucure porteuse</t>
  </si>
  <si>
    <t>Type de fluide caloporteur</t>
  </si>
  <si>
    <t>Orientation</t>
  </si>
  <si>
    <t>Inclinaison (en degrés)</t>
  </si>
  <si>
    <t>Autovidangeable</t>
  </si>
  <si>
    <t>Volume du/des ballons solaires cumulés (m3)</t>
  </si>
  <si>
    <t>Volume du/des ballons d'appoint cumulés (m3)                                                                                                                            (si ballon bi-énergie, volume consacré à l'appoint)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</si>
  <si>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</si>
  <si>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>Consommation des auxiliaires circuit primaire (MWh/an)</t>
  </si>
  <si>
    <t>Consommation des auxiliaires circuit secondaire (MWh/an)</t>
  </si>
  <si>
    <t>Productivité (kWh/m2)</t>
  </si>
  <si>
    <t>(1) : la production solaire est calculée en valeur d'énergie utile à la sortie du ballon solaire ou au point de piquage. Attention au logiciel utilisé pour le calcul de cette valeur. 
Rappel de la façon de remonter à l'ESU avec les logiciels : SOLO : ESU = Qstu ; POLYSUN : ESU ~ 0.8 SSol; TSol : ESU=E-CISOL - PCh sol - Ba(S)</t>
  </si>
  <si>
    <t>Tableau 3 : Description Production</t>
  </si>
  <si>
    <t>Production</t>
  </si>
  <si>
    <t>* les données de production et consommations MWh sont annuelles</t>
  </si>
  <si>
    <t>Situation future
 (projet EnR)</t>
  </si>
  <si>
    <t>Commentaires</t>
  </si>
  <si>
    <t xml:space="preserve">Production Solaire Thermique utile MWh/an </t>
  </si>
  <si>
    <t>Cas échéant : récupération de chaleur fatale</t>
  </si>
  <si>
    <t>Taux d'économie (Fsav)</t>
  </si>
  <si>
    <t>Production d'appoint 1</t>
  </si>
  <si>
    <t>Production appoint 1</t>
  </si>
  <si>
    <t>Type de combustible chaudière d'appoint</t>
  </si>
  <si>
    <t>Gaz Naturel</t>
  </si>
  <si>
    <t>Consommation énergie d'appoint du site en MWh</t>
  </si>
  <si>
    <t>Rendement moyen chaudière PCI à l'année / Bâtiment : rendement production ECS / SHIP : rendement dédié à l'utilité</t>
  </si>
  <si>
    <t>Mesuré</t>
  </si>
  <si>
    <t>Puissance GN  MW</t>
  </si>
  <si>
    <t>Production d'appoint 2</t>
  </si>
  <si>
    <t>Production appoint 2</t>
  </si>
  <si>
    <t>Consommation MWh entrée chaudière</t>
  </si>
  <si>
    <t>Total</t>
  </si>
  <si>
    <t>Total Consommation MWh fossiles/fissiles</t>
  </si>
  <si>
    <t>Total Production MWh</t>
  </si>
  <si>
    <t>Puissance totale MW</t>
  </si>
  <si>
    <t>Taux EnR&amp;R sur production totale du site</t>
  </si>
  <si>
    <t>Taux EnR&amp;R auxiliaires pris en compte</t>
  </si>
  <si>
    <r>
      <t xml:space="preserve">CO2 évité (tonnes) :
</t>
    </r>
    <r>
      <rPr>
        <i/>
        <sz val="8"/>
        <color rgb="FF000000"/>
        <rFont val="Calibri"/>
      </rPr>
      <t>réf. Combustion (base carbone ADEME) 
GN : 0,201 tCO2/MWh PCI
fioul : 0,272 tCO2/MWh PCI
charbon : 0,345 tCO2/MWh PCI
électricité : 0,039 tCO2/MWh PCI</t>
    </r>
  </si>
  <si>
    <t>Energie substituée</t>
  </si>
  <si>
    <t>Gaz naturel</t>
  </si>
  <si>
    <t>Fioul</t>
  </si>
  <si>
    <t>Charbon</t>
  </si>
  <si>
    <t xml:space="preserve"> Électricité</t>
  </si>
  <si>
    <t>Part</t>
  </si>
  <si>
    <t>Paramètres</t>
  </si>
  <si>
    <t>Listes</t>
  </si>
  <si>
    <t>classique sol</t>
  </si>
  <si>
    <t>CESC1</t>
  </si>
  <si>
    <t>Polysun</t>
  </si>
  <si>
    <t>Simple vitrage</t>
  </si>
  <si>
    <t>Déduit facture</t>
  </si>
  <si>
    <t>Fuel</t>
  </si>
  <si>
    <t>classique toiture</t>
  </si>
  <si>
    <t>CESC2</t>
  </si>
  <si>
    <t>Transol</t>
  </si>
  <si>
    <t>Double vitrage</t>
  </si>
  <si>
    <t>Théorique</t>
  </si>
  <si>
    <t>Electricité</t>
  </si>
  <si>
    <t>trackeur</t>
  </si>
  <si>
    <t xml:space="preserve">CESC3 </t>
  </si>
  <si>
    <t>Tsol</t>
  </si>
  <si>
    <t>Sous vide</t>
  </si>
  <si>
    <t>Mesuré sur l'été</t>
  </si>
  <si>
    <t>ombrière</t>
  </si>
  <si>
    <t>CESC4</t>
  </si>
  <si>
    <t>SCHEFF</t>
  </si>
  <si>
    <t>ET1</t>
  </si>
  <si>
    <t>SOLO 2018</t>
  </si>
  <si>
    <t>D'après étude BE</t>
  </si>
  <si>
    <t>ET2</t>
  </si>
  <si>
    <t>SOLO 2000</t>
  </si>
  <si>
    <t>Boucl1</t>
  </si>
  <si>
    <t>Simsol</t>
  </si>
  <si>
    <t>TRNSYS</t>
  </si>
  <si>
    <t>Scenocalc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</si>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</sst>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</font>
    <font>
      <b/>
      <sz val="8"/>
      <color rgb="FF000000"/>
      <name val="Calibri"/>
    </font>
    <font>
      <i/>
      <sz val="8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3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0" xfId="3" applyFont="1"/>
    <xf numFmtId="0" fontId="13" fillId="0" borderId="0" xfId="3"/>
    <xf numFmtId="0" fontId="6" fillId="0" borderId="0" xfId="3" applyFont="1" applyAlignment="1">
      <alignment horizontal="right" vertical="center" wrapText="1"/>
    </xf>
    <xf numFmtId="0" fontId="14" fillId="0" borderId="0" xfId="0" applyFont="1"/>
    <xf numFmtId="0" fontId="9" fillId="0" borderId="0" xfId="0" applyFont="1"/>
    <xf numFmtId="0" fontId="14" fillId="7" borderId="0" xfId="0" applyFont="1" applyFill="1"/>
    <xf numFmtId="0" fontId="10" fillId="0" borderId="0" xfId="0" applyFont="1" applyAlignment="1">
      <alignment horizontal="center" vertical="center" wrapText="1"/>
    </xf>
    <xf numFmtId="0" fontId="5" fillId="10" borderId="0" xfId="3" applyFont="1" applyFill="1" applyAlignment="1">
      <alignment horizontal="center" vertical="center" wrapText="1"/>
    </xf>
    <xf numFmtId="0" fontId="12" fillId="0" borderId="9" xfId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2" fillId="0" borderId="9" xfId="1" applyFill="1" applyBorder="1" applyAlignment="1">
      <alignment horizontal="left" vertical="center"/>
    </xf>
    <xf numFmtId="0" fontId="9" fillId="7" borderId="0" xfId="0" applyFont="1" applyFill="1"/>
    <xf numFmtId="0" fontId="18" fillId="0" borderId="0" xfId="0" applyFont="1"/>
    <xf numFmtId="0" fontId="7" fillId="0" borderId="0" xfId="0" applyFont="1"/>
    <xf numFmtId="0" fontId="7" fillId="0" borderId="30" xfId="0" applyFont="1" applyBorder="1"/>
    <xf numFmtId="0" fontId="7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0" borderId="31" xfId="0" applyFont="1" applyBorder="1"/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1" xfId="0" applyFont="1" applyBorder="1"/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6" xfId="0" applyFont="1" applyBorder="1"/>
    <xf numFmtId="0" fontId="7" fillId="0" borderId="3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16" fillId="7" borderId="0" xfId="0" applyFont="1" applyFill="1" applyAlignment="1">
      <alignment horizontal="center" vertical="center" wrapText="1"/>
    </xf>
    <xf numFmtId="0" fontId="17" fillId="0" borderId="30" xfId="0" applyFont="1" applyBorder="1"/>
    <xf numFmtId="0" fontId="7" fillId="7" borderId="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7" fillId="0" borderId="36" xfId="0" applyFont="1" applyBorder="1"/>
    <xf numFmtId="0" fontId="7" fillId="7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3" xfId="0" applyFont="1" applyBorder="1"/>
    <xf numFmtId="0" fontId="7" fillId="0" borderId="13" xfId="0" applyFont="1" applyBorder="1"/>
    <xf numFmtId="0" fontId="14" fillId="0" borderId="16" xfId="0" applyFont="1" applyBorder="1"/>
    <xf numFmtId="0" fontId="18" fillId="7" borderId="0" xfId="0" applyFont="1" applyFill="1"/>
    <xf numFmtId="0" fontId="17" fillId="9" borderId="19" xfId="0" applyFont="1" applyFill="1" applyBorder="1" applyAlignment="1">
      <alignment horizontal="left"/>
    </xf>
    <xf numFmtId="0" fontId="17" fillId="8" borderId="10" xfId="0" applyFont="1" applyFill="1" applyBorder="1" applyAlignment="1">
      <alignment horizontal="left"/>
    </xf>
    <xf numFmtId="0" fontId="17" fillId="7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7" fillId="2" borderId="20" xfId="0" applyFont="1" applyFill="1" applyBorder="1" applyAlignment="1">
      <alignment horizontal="left" vertical="center" wrapText="1"/>
    </xf>
    <xf numFmtId="1" fontId="17" fillId="2" borderId="13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wrapText="1"/>
    </xf>
    <xf numFmtId="164" fontId="17" fillId="5" borderId="13" xfId="4" applyNumberFormat="1" applyFont="1" applyFill="1" applyBorder="1" applyAlignment="1">
      <alignment horizontal="center" vertical="center"/>
    </xf>
    <xf numFmtId="164" fontId="17" fillId="5" borderId="17" xfId="4" applyNumberFormat="1" applyFont="1" applyFill="1" applyBorder="1" applyAlignment="1">
      <alignment horizontal="center" vertical="center"/>
    </xf>
    <xf numFmtId="0" fontId="14" fillId="7" borderId="14" xfId="0" applyFont="1" applyFill="1" applyBorder="1"/>
    <xf numFmtId="0" fontId="14" fillId="7" borderId="13" xfId="0" applyFont="1" applyFill="1" applyBorder="1"/>
    <xf numFmtId="0" fontId="14" fillId="7" borderId="13" xfId="0" quotePrefix="1" applyFont="1" applyFill="1" applyBorder="1"/>
    <xf numFmtId="0" fontId="14" fillId="7" borderId="16" xfId="0" applyFont="1" applyFill="1" applyBorder="1"/>
    <xf numFmtId="9" fontId="14" fillId="7" borderId="14" xfId="4" applyFont="1" applyFill="1" applyBorder="1"/>
    <xf numFmtId="0" fontId="14" fillId="7" borderId="17" xfId="0" applyFont="1" applyFill="1" applyBorder="1"/>
    <xf numFmtId="0" fontId="14" fillId="7" borderId="34" xfId="0" applyFont="1" applyFill="1" applyBorder="1"/>
    <xf numFmtId="0" fontId="7" fillId="2" borderId="30" xfId="0" applyFont="1" applyFill="1" applyBorder="1" applyAlignment="1">
      <alignment horizontal="left" vertical="center"/>
    </xf>
    <xf numFmtId="1" fontId="17" fillId="2" borderId="29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1" fontId="7" fillId="2" borderId="37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1" fontId="7" fillId="11" borderId="37" xfId="0" applyNumberFormat="1" applyFont="1" applyFill="1" applyBorder="1" applyAlignment="1">
      <alignment horizontal="center" vertical="center"/>
    </xf>
    <xf numFmtId="1" fontId="17" fillId="11" borderId="13" xfId="0" applyNumberFormat="1" applyFont="1" applyFill="1" applyBorder="1" applyAlignment="1">
      <alignment horizontal="center" vertical="center"/>
    </xf>
    <xf numFmtId="164" fontId="17" fillId="6" borderId="13" xfId="4" applyNumberFormat="1" applyFont="1" applyFill="1" applyBorder="1" applyAlignment="1">
      <alignment horizontal="center" vertical="center"/>
    </xf>
    <xf numFmtId="164" fontId="17" fillId="6" borderId="17" xfId="4" applyNumberFormat="1" applyFont="1" applyFill="1" applyBorder="1" applyAlignment="1">
      <alignment horizontal="center" vertical="center"/>
    </xf>
    <xf numFmtId="1" fontId="17" fillId="9" borderId="14" xfId="0" applyNumberFormat="1" applyFont="1" applyFill="1" applyBorder="1" applyAlignment="1">
      <alignment horizontal="center" vertical="center"/>
    </xf>
    <xf numFmtId="1" fontId="17" fillId="11" borderId="27" xfId="0" applyNumberFormat="1" applyFont="1" applyFill="1" applyBorder="1" applyAlignment="1">
      <alignment horizontal="center" vertical="center"/>
    </xf>
    <xf numFmtId="1" fontId="17" fillId="8" borderId="14" xfId="0" applyNumberFormat="1" applyFont="1" applyFill="1" applyBorder="1" applyAlignment="1">
      <alignment horizontal="center" vertical="center"/>
    </xf>
    <xf numFmtId="1" fontId="17" fillId="8" borderId="27" xfId="0" applyNumberFormat="1" applyFont="1" applyFill="1" applyBorder="1" applyAlignment="1">
      <alignment horizontal="center" vertical="center"/>
    </xf>
    <xf numFmtId="1" fontId="17" fillId="7" borderId="14" xfId="0" applyNumberFormat="1" applyFont="1" applyFill="1" applyBorder="1" applyAlignment="1">
      <alignment horizontal="center" vertical="center"/>
    </xf>
    <xf numFmtId="9" fontId="17" fillId="11" borderId="27" xfId="4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11" borderId="14" xfId="0" applyNumberFormat="1" applyFont="1" applyFill="1" applyBorder="1" applyAlignment="1">
      <alignment horizontal="center" vertical="center"/>
    </xf>
    <xf numFmtId="9" fontId="7" fillId="0" borderId="13" xfId="4" applyFont="1" applyFill="1" applyBorder="1" applyAlignment="1">
      <alignment horizontal="center" vertical="center"/>
    </xf>
    <xf numFmtId="9" fontId="7" fillId="2" borderId="13" xfId="4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9" fontId="7" fillId="0" borderId="17" xfId="4" applyFont="1" applyFill="1" applyBorder="1" applyAlignment="1">
      <alignment horizontal="center" vertical="center"/>
    </xf>
    <xf numFmtId="9" fontId="7" fillId="2" borderId="17" xfId="4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" fontId="7" fillId="11" borderId="13" xfId="0" applyNumberFormat="1" applyFont="1" applyFill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1" fontId="17" fillId="11" borderId="14" xfId="0" applyNumberFormat="1" applyFont="1" applyFill="1" applyBorder="1" applyAlignment="1">
      <alignment horizontal="center" vertical="center"/>
    </xf>
    <xf numFmtId="0" fontId="29" fillId="12" borderId="9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9" fontId="30" fillId="12" borderId="9" xfId="5" applyFont="1" applyFill="1" applyBorder="1" applyAlignment="1">
      <alignment horizontal="center" vertical="center" wrapText="1"/>
    </xf>
    <xf numFmtId="0" fontId="31" fillId="0" borderId="30" xfId="0" applyFont="1" applyBorder="1"/>
    <xf numFmtId="0" fontId="19" fillId="0" borderId="0" xfId="0" applyFont="1"/>
    <xf numFmtId="0" fontId="20" fillId="2" borderId="25" xfId="0" applyFont="1" applyFill="1" applyBorder="1" applyAlignment="1">
      <alignment horizontal="center" vertical="center" textRotation="90" wrapText="1"/>
    </xf>
    <xf numFmtId="0" fontId="20" fillId="2" borderId="28" xfId="0" applyFont="1" applyFill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/>
    </xf>
    <xf numFmtId="1" fontId="27" fillId="12" borderId="38" xfId="0" applyNumberFormat="1" applyFont="1" applyFill="1" applyBorder="1" applyAlignment="1">
      <alignment horizontal="center" vertical="center"/>
    </xf>
    <xf numFmtId="1" fontId="27" fillId="12" borderId="18" xfId="0" applyNumberFormat="1" applyFont="1" applyFill="1" applyBorder="1" applyAlignment="1">
      <alignment horizontal="center" vertical="center"/>
    </xf>
    <xf numFmtId="1" fontId="28" fillId="12" borderId="39" xfId="0" applyNumberFormat="1" applyFont="1" applyFill="1" applyBorder="1" applyAlignment="1">
      <alignment horizontal="center" vertical="center"/>
    </xf>
    <xf numFmtId="1" fontId="28" fillId="12" borderId="40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7" xfId="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 textRotation="90"/>
    </xf>
    <xf numFmtId="0" fontId="7" fillId="2" borderId="35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32" fillId="12" borderId="38" xfId="0" applyFont="1" applyFill="1" applyBorder="1" applyAlignment="1">
      <alignment horizontal="left" vertical="center" wrapText="1"/>
    </xf>
    <xf numFmtId="0" fontId="27" fillId="12" borderId="18" xfId="0" applyFont="1" applyFill="1" applyBorder="1" applyAlignment="1">
      <alignment horizontal="left" vertical="center" wrapText="1"/>
    </xf>
  </cellXfs>
  <cellStyles count="7">
    <cellStyle name="Lien hypertexte" xfId="1" builtinId="8"/>
    <cellStyle name="Normal" xfId="0" builtinId="0"/>
    <cellStyle name="Normal 2" xfId="2" xr:uid="{00000000-0005-0000-0000-000002000000}"/>
    <cellStyle name="Normal 5" xfId="3" xr:uid="{00000000-0005-0000-0000-000003000000}"/>
    <cellStyle name="Pourcentage" xfId="4" builtinId="5"/>
    <cellStyle name="Pourcentage 2" xfId="5" xr:uid="{00000000-0005-0000-0000-000005000000}"/>
    <cellStyle name="Pourcentage 3" xfId="6" xr:uid="{00000000-0005-0000-0000-000006000000}"/>
  </cellStyles>
  <dxfs count="0"/>
  <tableStyles count="0" defaultTableStyle="TableStyleMedium2" defaultPivotStyle="PivotStyleLight16"/>
  <colors>
    <mruColors>
      <color rgb="FFFF5050"/>
      <color rgb="FFCC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4</xdr:row>
      <xdr:rowOff>123825</xdr:rowOff>
    </xdr:from>
    <xdr:ext cx="0" cy="285750"/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3</xdr:col>
      <xdr:colOff>371475</xdr:colOff>
      <xdr:row>4</xdr:row>
      <xdr:rowOff>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rgb="FF0000FF"/>
  </sheetPr>
  <dimension ref="A1:D51"/>
  <sheetViews>
    <sheetView showGridLines="0" tabSelected="1" topLeftCell="B1" workbookViewId="0">
      <selection activeCell="C19" sqref="C19"/>
    </sheetView>
  </sheetViews>
  <sheetFormatPr baseColWidth="10" defaultColWidth="0" defaultRowHeight="12.75" customHeight="1" zeroHeight="1" x14ac:dyDescent="0.2"/>
  <cols>
    <col min="1" max="1" width="9.28515625" style="2" hidden="1" customWidth="1"/>
    <col min="2" max="2" width="11.5703125" style="2" customWidth="1"/>
    <col min="3" max="3" width="86.42578125" style="2" customWidth="1"/>
    <col min="4" max="4" width="37" style="2" bestFit="1" customWidth="1"/>
    <col min="5" max="16384" width="11.42578125" style="2" hidden="1"/>
  </cols>
  <sheetData>
    <row r="1" spans="2:3" ht="21" customHeight="1" x14ac:dyDescent="0.2"/>
    <row r="2" spans="2:3" ht="21" customHeight="1" x14ac:dyDescent="0.2"/>
    <row r="3" spans="2:3" ht="21" customHeight="1" x14ac:dyDescent="0.2"/>
    <row r="4" spans="2:3" ht="21" customHeight="1" x14ac:dyDescent="0.2">
      <c r="B4" s="3"/>
    </row>
    <row r="5" spans="2:3" ht="21" customHeight="1" x14ac:dyDescent="0.2"/>
    <row r="6" spans="2:3" ht="25.5" customHeight="1" x14ac:dyDescent="0.2">
      <c r="C6" s="4">
        <v>2024</v>
      </c>
    </row>
    <row r="7" spans="2:3" ht="39" x14ac:dyDescent="0.2">
      <c r="C7" s="9" t="s">
        <v>0</v>
      </c>
    </row>
    <row r="8" spans="2:3" x14ac:dyDescent="0.2"/>
    <row r="9" spans="2:3" ht="19.5" customHeight="1" x14ac:dyDescent="0.2"/>
    <row r="10" spans="2:3" ht="19.5" customHeight="1" x14ac:dyDescent="0.2">
      <c r="C10" s="15" t="s">
        <v>1</v>
      </c>
    </row>
    <row r="11" spans="2:3" ht="19.5" customHeight="1" x14ac:dyDescent="0.2">
      <c r="C11" s="10" t="s">
        <v>2</v>
      </c>
    </row>
    <row r="12" spans="2:3" ht="19.5" customHeight="1" x14ac:dyDescent="0.2">
      <c r="C12" s="10" t="s">
        <v>3</v>
      </c>
    </row>
    <row r="13" spans="2:3" ht="19.5" customHeight="1" x14ac:dyDescent="0.2"/>
    <row r="14" spans="2:3" ht="19.5" customHeight="1" x14ac:dyDescent="0.2">
      <c r="C14" s="11" t="s">
        <v>4</v>
      </c>
    </row>
    <row r="15" spans="2:3" ht="19.5" customHeight="1" x14ac:dyDescent="0.2"/>
    <row r="16" spans="2:3" ht="19.5" customHeight="1" x14ac:dyDescent="0.2">
      <c r="C16" s="12" t="s">
        <v>5</v>
      </c>
    </row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phoneticPr fontId="7" type="noConversion"/>
  <hyperlinks>
    <hyperlink ref="C10" location="'Tableau 1 Besoins'!A1" display="Tableau 1 : Besoins" xr:uid="{00000000-0004-0000-0000-000000000000}"/>
    <hyperlink ref="C11" location="'Tableau 2 Installation'!A1" display="Tableau 2 : Installation" xr:uid="{00000000-0004-0000-0000-000001000000}"/>
    <hyperlink ref="C12" location="'Tableau 3 Production'!A1" display="Tableau 3 : Production" xr:uid="{00000000-0004-0000-0000-000002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5" tint="-0.249977111117893"/>
  </sheetPr>
  <dimension ref="A1:F29"/>
  <sheetViews>
    <sheetView topLeftCell="A4" zoomScaleNormal="100" workbookViewId="0">
      <selection activeCell="E5" sqref="E5"/>
    </sheetView>
  </sheetViews>
  <sheetFormatPr baseColWidth="10" defaultColWidth="11.42578125" defaultRowHeight="15" x14ac:dyDescent="0.25"/>
  <cols>
    <col min="1" max="1" width="37.7109375" style="5" customWidth="1"/>
    <col min="2" max="2" width="19.7109375" style="5" customWidth="1"/>
    <col min="3" max="3" width="20.7109375" style="5" customWidth="1"/>
    <col min="4" max="4" width="21.85546875" style="5" customWidth="1"/>
    <col min="5" max="5" width="25.85546875" style="5" customWidth="1"/>
    <col min="6" max="7" width="16.42578125" style="5" customWidth="1"/>
    <col min="8" max="8" width="8.5703125" style="5" customWidth="1"/>
    <col min="9" max="9" width="7.5703125" style="5" customWidth="1"/>
    <col min="10" max="10" width="8" style="5" customWidth="1"/>
    <col min="11" max="11" width="10" style="5" customWidth="1"/>
    <col min="12" max="12" width="18.42578125" style="5" customWidth="1"/>
    <col min="13" max="13" width="8.42578125" style="5" customWidth="1"/>
    <col min="14" max="14" width="7.42578125" style="5" customWidth="1"/>
    <col min="15" max="15" width="6.42578125" style="5" customWidth="1"/>
    <col min="16" max="16" width="8.42578125" style="5" customWidth="1"/>
    <col min="17" max="17" width="8.5703125" style="5" customWidth="1"/>
    <col min="18" max="16384" width="11.42578125" style="5"/>
  </cols>
  <sheetData>
    <row r="1" spans="1:6" ht="15.75" x14ac:dyDescent="0.25">
      <c r="A1" s="17" t="s">
        <v>6</v>
      </c>
      <c r="B1" s="18"/>
      <c r="C1" s="18"/>
      <c r="D1" s="18"/>
      <c r="E1" s="18"/>
      <c r="F1" s="18"/>
    </row>
    <row r="2" spans="1:6" ht="15.75" thickBot="1" x14ac:dyDescent="0.3">
      <c r="A2" s="18" t="s">
        <v>7</v>
      </c>
      <c r="C2" s="18"/>
      <c r="D2" s="18"/>
      <c r="E2" s="18"/>
      <c r="F2" s="18"/>
    </row>
    <row r="3" spans="1:6" ht="57.75" customHeight="1" thickBot="1" x14ac:dyDescent="0.3">
      <c r="B3" s="13" t="s">
        <v>8</v>
      </c>
      <c r="C3" s="14" t="s">
        <v>9</v>
      </c>
      <c r="D3" s="13" t="s">
        <v>10</v>
      </c>
      <c r="E3" s="14" t="s">
        <v>9</v>
      </c>
    </row>
    <row r="4" spans="1:6" x14ac:dyDescent="0.25">
      <c r="A4" s="131" t="s">
        <v>11</v>
      </c>
      <c r="B4" s="20"/>
      <c r="C4" s="20"/>
      <c r="D4" s="20"/>
      <c r="E4" s="21" t="s">
        <v>12</v>
      </c>
    </row>
    <row r="5" spans="1:6" x14ac:dyDescent="0.25">
      <c r="A5" s="22" t="s">
        <v>13</v>
      </c>
      <c r="B5" s="23"/>
      <c r="C5" s="24"/>
      <c r="D5" s="23"/>
      <c r="E5" s="25" t="s">
        <v>14</v>
      </c>
    </row>
    <row r="6" spans="1:6" x14ac:dyDescent="0.25">
      <c r="A6" s="26" t="s">
        <v>15</v>
      </c>
      <c r="B6" s="100">
        <f>(B4+B5)</f>
        <v>0</v>
      </c>
      <c r="C6" s="27"/>
      <c r="D6" s="100">
        <f>SUM(D4:D5)</f>
        <v>0</v>
      </c>
      <c r="E6" s="28"/>
    </row>
    <row r="7" spans="1:6" x14ac:dyDescent="0.25">
      <c r="A7" s="22" t="s">
        <v>16</v>
      </c>
      <c r="B7" s="23"/>
      <c r="C7" s="23"/>
      <c r="D7" s="23"/>
      <c r="E7" s="29"/>
    </row>
    <row r="8" spans="1:6" ht="15.75" thickBot="1" x14ac:dyDescent="0.3">
      <c r="A8" s="30" t="s">
        <v>17</v>
      </c>
      <c r="B8" s="31"/>
      <c r="C8" s="31"/>
      <c r="D8" s="31"/>
      <c r="E8" s="32"/>
    </row>
    <row r="9" spans="1:6" ht="15.75" thickBot="1" x14ac:dyDescent="0.3">
      <c r="A9" s="33" t="s">
        <v>18</v>
      </c>
      <c r="B9" s="34"/>
      <c r="C9" s="35"/>
      <c r="D9" s="18"/>
      <c r="E9" s="18"/>
    </row>
    <row r="13" spans="1:6" ht="15.75" x14ac:dyDescent="0.25">
      <c r="A13" s="17" t="s">
        <v>19</v>
      </c>
    </row>
    <row r="14" spans="1:6" ht="13.5" customHeight="1" x14ac:dyDescent="0.25">
      <c r="A14" s="18" t="s">
        <v>7</v>
      </c>
    </row>
    <row r="15" spans="1:6" ht="15" customHeight="1" thickBot="1" x14ac:dyDescent="0.3">
      <c r="C15" s="36"/>
      <c r="D15" s="36"/>
      <c r="E15" s="36"/>
      <c r="F15" s="36"/>
    </row>
    <row r="16" spans="1:6" ht="64.349999999999994" customHeight="1" thickBot="1" x14ac:dyDescent="0.3">
      <c r="B16" s="13" t="s">
        <v>8</v>
      </c>
      <c r="C16" s="14" t="s">
        <v>9</v>
      </c>
      <c r="D16" s="13" t="s">
        <v>20</v>
      </c>
      <c r="E16" s="14" t="s">
        <v>9</v>
      </c>
    </row>
    <row r="17" spans="1:5" x14ac:dyDescent="0.25">
      <c r="A17" s="37" t="s">
        <v>21</v>
      </c>
      <c r="B17" s="20"/>
      <c r="C17" s="38"/>
      <c r="D17" s="39"/>
      <c r="E17" s="40" t="s">
        <v>22</v>
      </c>
    </row>
    <row r="18" spans="1:5" x14ac:dyDescent="0.25">
      <c r="A18" s="26" t="s">
        <v>23</v>
      </c>
      <c r="B18" s="41"/>
      <c r="C18" s="42"/>
      <c r="D18" s="43"/>
      <c r="E18" s="25" t="s">
        <v>24</v>
      </c>
    </row>
    <row r="19" spans="1:5" x14ac:dyDescent="0.25">
      <c r="A19" s="22" t="s">
        <v>25</v>
      </c>
      <c r="B19" s="23"/>
      <c r="C19" s="42"/>
      <c r="D19" s="44"/>
      <c r="E19" s="25" t="s">
        <v>26</v>
      </c>
    </row>
    <row r="20" spans="1:5" x14ac:dyDescent="0.25">
      <c r="A20" s="22" t="s">
        <v>27</v>
      </c>
      <c r="B20" s="23"/>
      <c r="C20" s="42"/>
      <c r="D20" s="44"/>
      <c r="E20" s="25" t="s">
        <v>26</v>
      </c>
    </row>
    <row r="21" spans="1:5" ht="15.75" thickBot="1" x14ac:dyDescent="0.3">
      <c r="A21" s="45" t="s">
        <v>28</v>
      </c>
      <c r="B21" s="102">
        <f>B19+B20</f>
        <v>0</v>
      </c>
      <c r="C21" s="46"/>
      <c r="D21" s="101">
        <f>D19+D20</f>
        <v>0</v>
      </c>
      <c r="E21" s="46"/>
    </row>
    <row r="22" spans="1:5" x14ac:dyDescent="0.25">
      <c r="A22" s="19" t="s">
        <v>29</v>
      </c>
      <c r="B22" s="20"/>
      <c r="C22" s="47"/>
      <c r="D22" s="48"/>
      <c r="E22" s="48"/>
    </row>
    <row r="23" spans="1:5" x14ac:dyDescent="0.25">
      <c r="A23" s="22" t="s">
        <v>30</v>
      </c>
      <c r="B23" s="23"/>
      <c r="C23" s="29"/>
      <c r="D23" s="48"/>
      <c r="E23" s="48"/>
    </row>
    <row r="24" spans="1:5" x14ac:dyDescent="0.25">
      <c r="A24" s="22" t="s">
        <v>31</v>
      </c>
      <c r="B24" s="23" t="s">
        <v>32</v>
      </c>
      <c r="C24" s="29"/>
      <c r="D24" s="48"/>
      <c r="E24" s="48"/>
    </row>
    <row r="25" spans="1:5" x14ac:dyDescent="0.25">
      <c r="A25" s="22" t="s">
        <v>33</v>
      </c>
      <c r="B25" s="49" t="s">
        <v>34</v>
      </c>
      <c r="C25" s="29"/>
      <c r="D25" s="48"/>
      <c r="E25" s="48"/>
    </row>
    <row r="26" spans="1:5" ht="15.75" thickBot="1" x14ac:dyDescent="0.3">
      <c r="A26" s="30" t="s">
        <v>35</v>
      </c>
      <c r="B26" s="31"/>
      <c r="C26" s="32"/>
      <c r="D26" s="48"/>
      <c r="E26" s="48"/>
    </row>
    <row r="27" spans="1:5" x14ac:dyDescent="0.25">
      <c r="A27" s="132" t="s">
        <v>36</v>
      </c>
      <c r="B27" s="132"/>
      <c r="C27" s="132"/>
      <c r="D27" s="132"/>
      <c r="E27" s="132"/>
    </row>
    <row r="28" spans="1:5" x14ac:dyDescent="0.25">
      <c r="A28" s="132" t="s">
        <v>37</v>
      </c>
      <c r="B28" s="132"/>
      <c r="C28" s="132"/>
      <c r="D28" s="132"/>
      <c r="E28" s="132"/>
    </row>
    <row r="29" spans="1:5" x14ac:dyDescent="0.25">
      <c r="A29" s="132" t="s">
        <v>38</v>
      </c>
      <c r="B29" s="132"/>
      <c r="C29" s="132"/>
      <c r="D29" s="132"/>
      <c r="E29" s="132"/>
    </row>
  </sheetData>
  <mergeCells count="3">
    <mergeCell ref="A27:E27"/>
    <mergeCell ref="A28:E28"/>
    <mergeCell ref="A29:E29"/>
  </mergeCells>
  <phoneticPr fontId="7" type="noConversion"/>
  <dataValidations count="4">
    <dataValidation type="list" allowBlank="1" showInputMessage="1" showErrorMessage="1" sqref="B24" xr:uid="{00000000-0002-0000-0100-000000000000}">
      <formula1>"Ouvert,Fermé"</formula1>
    </dataValidation>
    <dataValidation type="list" allowBlank="1" showInputMessage="1" showErrorMessage="1" sqref="C8 E8" xr:uid="{00000000-0002-0000-0100-000001000000}">
      <formula1>#REF!</formula1>
    </dataValidation>
    <dataValidation type="list" allowBlank="1" showInputMessage="1" showErrorMessage="1" sqref="C4:C5 C17 C18:C20" xr:uid="{00000000-0002-0000-0100-000002000000}">
      <formula1>Liste_Besoins</formula1>
    </dataValidation>
    <dataValidation type="list" allowBlank="1" showInputMessage="1" showErrorMessage="1" sqref="B9 B23" xr:uid="{00000000-0002-0000-0100-000003000000}">
      <formula1>"OUI,NON"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5" tint="-0.249977111117893"/>
  </sheetPr>
  <dimension ref="A1:I23"/>
  <sheetViews>
    <sheetView zoomScale="110" zoomScaleNormal="110" workbookViewId="0">
      <selection activeCell="I16" sqref="I16"/>
    </sheetView>
  </sheetViews>
  <sheetFormatPr baseColWidth="10" defaultColWidth="11.42578125" defaultRowHeight="15" x14ac:dyDescent="0.25"/>
  <cols>
    <col min="1" max="1" width="4.7109375" style="48" customWidth="1"/>
    <col min="2" max="2" width="51.7109375" style="48" customWidth="1"/>
    <col min="3" max="3" width="18.42578125" style="48" customWidth="1"/>
    <col min="4" max="4" width="25.5703125" style="48" customWidth="1"/>
    <col min="5" max="11" width="11.5703125" style="48" customWidth="1"/>
    <col min="12" max="14" width="10.85546875" style="48" customWidth="1"/>
    <col min="15" max="16384" width="11.42578125" style="48"/>
  </cols>
  <sheetData>
    <row r="1" spans="1:8" ht="15.75" x14ac:dyDescent="0.25">
      <c r="A1" s="98" t="s">
        <v>39</v>
      </c>
    </row>
    <row r="2" spans="1:8" x14ac:dyDescent="0.25">
      <c r="A2" s="99" t="s">
        <v>7</v>
      </c>
    </row>
    <row r="3" spans="1:8" ht="15.75" thickBot="1" x14ac:dyDescent="0.3"/>
    <row r="4" spans="1:8" x14ac:dyDescent="0.25">
      <c r="A4" s="86"/>
      <c r="B4" s="95" t="s">
        <v>40</v>
      </c>
      <c r="C4" s="93" t="s">
        <v>41</v>
      </c>
      <c r="D4" s="94" t="s">
        <v>42</v>
      </c>
      <c r="E4" s="8"/>
    </row>
    <row r="5" spans="1:8" ht="16.350000000000001" customHeight="1" x14ac:dyDescent="0.25">
      <c r="A5" s="133" t="s">
        <v>43</v>
      </c>
      <c r="B5" s="77" t="s">
        <v>44</v>
      </c>
      <c r="C5" s="78"/>
      <c r="D5" s="87"/>
    </row>
    <row r="6" spans="1:8" x14ac:dyDescent="0.25">
      <c r="A6" s="134"/>
      <c r="B6" s="79" t="s">
        <v>45</v>
      </c>
      <c r="C6" s="80"/>
      <c r="D6" s="88"/>
    </row>
    <row r="7" spans="1:8" x14ac:dyDescent="0.25">
      <c r="A7" s="134"/>
      <c r="B7" s="79" t="s">
        <v>46</v>
      </c>
      <c r="C7" s="80"/>
      <c r="D7" s="88"/>
    </row>
    <row r="8" spans="1:8" x14ac:dyDescent="0.25">
      <c r="A8" s="134"/>
      <c r="B8" s="79" t="s">
        <v>47</v>
      </c>
      <c r="C8" s="80"/>
      <c r="D8" s="88"/>
    </row>
    <row r="9" spans="1:8" x14ac:dyDescent="0.25">
      <c r="A9" s="134"/>
      <c r="B9" s="79" t="s">
        <v>48</v>
      </c>
      <c r="C9" s="80"/>
      <c r="D9" s="88"/>
    </row>
    <row r="10" spans="1:8" x14ac:dyDescent="0.25">
      <c r="A10" s="134"/>
      <c r="B10" s="79" t="s">
        <v>49</v>
      </c>
      <c r="C10" s="89"/>
      <c r="D10" s="88"/>
    </row>
    <row r="11" spans="1:8" x14ac:dyDescent="0.25">
      <c r="A11" s="134"/>
      <c r="B11" s="79" t="s">
        <v>50</v>
      </c>
      <c r="C11" s="80"/>
      <c r="D11" s="88"/>
    </row>
    <row r="12" spans="1:8" x14ac:dyDescent="0.25">
      <c r="A12" s="134"/>
      <c r="B12" s="79" t="s">
        <v>51</v>
      </c>
      <c r="C12" s="80"/>
      <c r="D12" s="88"/>
    </row>
    <row r="13" spans="1:8" x14ac:dyDescent="0.25">
      <c r="A13" s="134"/>
      <c r="B13" s="79" t="s">
        <v>52</v>
      </c>
      <c r="C13" s="80"/>
      <c r="D13" s="88"/>
    </row>
    <row r="14" spans="1:8" ht="19.5" customHeight="1" x14ac:dyDescent="0.25">
      <c r="A14" s="134"/>
      <c r="B14" s="79" t="s">
        <v>53</v>
      </c>
      <c r="C14" s="80"/>
      <c r="D14" s="88"/>
    </row>
    <row r="15" spans="1:8" ht="27.75" customHeight="1" x14ac:dyDescent="0.25">
      <c r="A15" s="134"/>
      <c r="B15" s="82" t="s">
        <v>54</v>
      </c>
      <c r="C15" s="81"/>
      <c r="D15" s="88"/>
      <c r="G15" s="90"/>
      <c r="H15" s="90"/>
    </row>
    <row r="16" spans="1:8" ht="15.75" customHeight="1" x14ac:dyDescent="0.25">
      <c r="A16" s="134"/>
      <c r="B16" s="83" t="s">
        <v>55</v>
      </c>
      <c r="C16" s="84"/>
      <c r="D16" s="32"/>
      <c r="G16" s="90"/>
      <c r="H16" s="90"/>
    </row>
    <row r="17" spans="1:9" ht="15.75" customHeight="1" x14ac:dyDescent="0.25">
      <c r="A17" s="134"/>
      <c r="B17" s="85" t="s">
        <v>56</v>
      </c>
      <c r="C17" s="80"/>
      <c r="D17" s="47"/>
      <c r="G17" s="90"/>
      <c r="H17" s="90"/>
    </row>
    <row r="18" spans="1:9" ht="15.75" customHeight="1" x14ac:dyDescent="0.25">
      <c r="A18" s="134"/>
      <c r="B18" s="82" t="s">
        <v>57</v>
      </c>
      <c r="C18" s="80"/>
      <c r="D18" s="29"/>
      <c r="G18" s="90"/>
      <c r="H18" s="90"/>
      <c r="I18" s="90"/>
    </row>
    <row r="19" spans="1:9" ht="15.75" thickBot="1" x14ac:dyDescent="0.3">
      <c r="A19" s="135"/>
      <c r="B19" s="83" t="s">
        <v>58</v>
      </c>
      <c r="C19" s="103" t="str">
        <f>IFERROR(C16/C6*1000,"")</f>
        <v/>
      </c>
      <c r="D19" s="91"/>
      <c r="F19" s="90"/>
      <c r="G19" s="90"/>
      <c r="H19" s="90"/>
      <c r="I19" s="90"/>
    </row>
    <row r="20" spans="1:9" ht="11.1" customHeight="1" x14ac:dyDescent="0.25">
      <c r="B20" s="92"/>
    </row>
    <row r="21" spans="1:9" x14ac:dyDescent="0.25">
      <c r="B21" s="97" t="s">
        <v>59</v>
      </c>
    </row>
    <row r="22" spans="1:9" ht="17.100000000000001" customHeight="1" x14ac:dyDescent="0.25">
      <c r="B22" s="92"/>
    </row>
    <row r="23" spans="1:9" x14ac:dyDescent="0.25">
      <c r="B23" s="92"/>
    </row>
  </sheetData>
  <mergeCells count="1">
    <mergeCell ref="A5:A19"/>
  </mergeCells>
  <phoneticPr fontId="7" type="noConversion"/>
  <dataValidations disablePrompts="1" count="2">
    <dataValidation type="list" allowBlank="1" showInputMessage="1" showErrorMessage="1" sqref="D17:D18" xr:uid="{00000000-0002-0000-0200-000000000000}">
      <formula1>$I$5:$I$17</formula1>
    </dataValidation>
    <dataValidation type="list" allowBlank="1" showInputMessage="1" showErrorMessage="1" sqref="C13 C17" xr:uid="{00000000-0002-0000-0200-000001000000}">
      <formula1>"OUI,NON"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200-000002000000}">
          <x14:formula1>
            <xm:f>Paramètres!$E$5:$E$8</xm:f>
          </x14:formula1>
          <xm:sqref>C9</xm:sqref>
        </x14:dataValidation>
        <x14:dataValidation type="list" allowBlank="1" showInputMessage="1" showErrorMessage="1" xr:uid="{00000000-0002-0000-0200-000003000000}">
          <x14:formula1>
            <xm:f>Paramètres!$F$5:$F$11</xm:f>
          </x14:formula1>
          <xm:sqref>C5</xm:sqref>
        </x14:dataValidation>
        <x14:dataValidation type="list" allowBlank="1" showInputMessage="1" showErrorMessage="1" xr:uid="{00000000-0002-0000-0200-000004000000}">
          <x14:formula1>
            <xm:f>Paramètres!$G$5:$G$14</xm:f>
          </x14:formula1>
          <xm:sqref>D16</xm:sqref>
        </x14:dataValidation>
        <x14:dataValidation type="list" allowBlank="1" showInputMessage="1" showErrorMessage="1" xr:uid="{00000000-0002-0000-0200-000005000000}">
          <x14:formula1>
            <xm:f>Paramètres!$H$5:$H$7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theme="5" tint="-0.249977111117893"/>
  </sheetPr>
  <dimension ref="A1:IU23"/>
  <sheetViews>
    <sheetView zoomScale="110" zoomScaleNormal="110" workbookViewId="0">
      <selection activeCell="E20" sqref="E20"/>
    </sheetView>
  </sheetViews>
  <sheetFormatPr baseColWidth="10" defaultColWidth="11.42578125" defaultRowHeight="15" x14ac:dyDescent="0.25"/>
  <cols>
    <col min="1" max="1" width="6.42578125" style="5" customWidth="1"/>
    <col min="2" max="2" width="7.5703125" style="5" customWidth="1"/>
    <col min="3" max="3" width="58.85546875" style="5" customWidth="1"/>
    <col min="4" max="4" width="14.5703125" style="5" customWidth="1"/>
    <col min="5" max="5" width="15.5703125" style="5" customWidth="1"/>
    <col min="6" max="6" width="17.5703125" style="5" customWidth="1"/>
    <col min="7" max="7" width="18.140625" style="5" customWidth="1"/>
    <col min="8" max="16384" width="11.42578125" style="5"/>
  </cols>
  <sheetData>
    <row r="1" spans="1:255" s="7" customFormat="1" ht="15.75" x14ac:dyDescent="0.25">
      <c r="A1" s="5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7" customFormat="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23.25" thickBot="1" x14ac:dyDescent="0.3">
      <c r="A3" s="146" t="s">
        <v>61</v>
      </c>
      <c r="B3" s="149"/>
      <c r="C3" s="96" t="s">
        <v>62</v>
      </c>
      <c r="D3" s="93" t="s">
        <v>8</v>
      </c>
      <c r="E3" s="94" t="s">
        <v>63</v>
      </c>
      <c r="F3" s="93" t="s">
        <v>64</v>
      </c>
    </row>
    <row r="4" spans="1:255" ht="15.75" thickBot="1" x14ac:dyDescent="0.3">
      <c r="A4" s="147"/>
      <c r="B4" s="150"/>
      <c r="C4" s="55" t="s">
        <v>65</v>
      </c>
      <c r="D4" s="107">
        <v>0</v>
      </c>
      <c r="E4" s="108">
        <f>'Tableau 2 Installation'!C16</f>
        <v>0</v>
      </c>
      <c r="F4" s="70"/>
    </row>
    <row r="5" spans="1:255" ht="15.75" thickBot="1" x14ac:dyDescent="0.3">
      <c r="A5" s="147"/>
      <c r="B5" s="150"/>
      <c r="C5" s="56" t="s">
        <v>66</v>
      </c>
      <c r="D5" s="109">
        <v>0</v>
      </c>
      <c r="E5" s="110"/>
      <c r="F5" s="71"/>
    </row>
    <row r="6" spans="1:255" ht="15.75" thickBot="1" x14ac:dyDescent="0.3">
      <c r="A6" s="147"/>
      <c r="B6" s="151"/>
      <c r="C6" s="57" t="s">
        <v>67</v>
      </c>
      <c r="D6" s="111">
        <v>0</v>
      </c>
      <c r="E6" s="112" t="str">
        <f>IFERROR((D17-(E17+'Tableau 2 Installation'!C17+'Tableau 2 Installation'!C18+'Tableau 2 Installation'!#REF!))/D17,"")</f>
        <v/>
      </c>
      <c r="F6" s="73"/>
    </row>
    <row r="7" spans="1:255" x14ac:dyDescent="0.25">
      <c r="A7" s="147"/>
      <c r="B7" s="140" t="s">
        <v>68</v>
      </c>
      <c r="C7" s="58" t="s">
        <v>69</v>
      </c>
      <c r="D7" s="113">
        <v>30</v>
      </c>
      <c r="E7" s="114">
        <f>D7-(E4+E5)</f>
        <v>30</v>
      </c>
      <c r="F7" s="76"/>
    </row>
    <row r="8" spans="1:255" x14ac:dyDescent="0.25">
      <c r="A8" s="147"/>
      <c r="B8" s="141"/>
      <c r="C8" s="59" t="s">
        <v>70</v>
      </c>
      <c r="D8" s="115" t="s">
        <v>71</v>
      </c>
      <c r="E8" s="115" t="s">
        <v>71</v>
      </c>
      <c r="F8" s="71"/>
    </row>
    <row r="9" spans="1:255" x14ac:dyDescent="0.25">
      <c r="A9" s="147"/>
      <c r="B9" s="141"/>
      <c r="C9" s="59" t="s">
        <v>72</v>
      </c>
      <c r="D9" s="117"/>
      <c r="E9" s="118"/>
      <c r="F9" s="71"/>
    </row>
    <row r="10" spans="1:255" ht="23.25" x14ac:dyDescent="0.25">
      <c r="A10" s="147"/>
      <c r="B10" s="141"/>
      <c r="C10" s="60" t="s">
        <v>73</v>
      </c>
      <c r="D10" s="119">
        <v>0.85</v>
      </c>
      <c r="E10" s="120">
        <v>0.85</v>
      </c>
      <c r="F10" s="52" t="s">
        <v>74</v>
      </c>
    </row>
    <row r="11" spans="1:255" ht="15.75" thickBot="1" x14ac:dyDescent="0.3">
      <c r="A11" s="147"/>
      <c r="B11" s="142"/>
      <c r="C11" s="61" t="s">
        <v>75</v>
      </c>
      <c r="D11" s="121"/>
      <c r="E11" s="122"/>
      <c r="F11" s="75"/>
    </row>
    <row r="12" spans="1:255" x14ac:dyDescent="0.25">
      <c r="A12" s="147"/>
      <c r="B12" s="140" t="s">
        <v>76</v>
      </c>
      <c r="C12" s="62" t="s">
        <v>77</v>
      </c>
      <c r="D12" s="123">
        <v>0</v>
      </c>
      <c r="E12" s="113">
        <v>0</v>
      </c>
      <c r="F12" s="50"/>
    </row>
    <row r="13" spans="1:255" x14ac:dyDescent="0.25">
      <c r="A13" s="147"/>
      <c r="B13" s="141"/>
      <c r="C13" s="63" t="s">
        <v>70</v>
      </c>
      <c r="D13" s="115" t="s">
        <v>71</v>
      </c>
      <c r="E13" s="115" t="s">
        <v>71</v>
      </c>
      <c r="F13" s="51"/>
    </row>
    <row r="14" spans="1:255" x14ac:dyDescent="0.25">
      <c r="A14" s="147"/>
      <c r="B14" s="141"/>
      <c r="C14" s="63" t="s">
        <v>78</v>
      </c>
      <c r="D14" s="124">
        <f>D12/D15</f>
        <v>0</v>
      </c>
      <c r="E14" s="124">
        <f>E12/E15</f>
        <v>0</v>
      </c>
      <c r="F14" s="51"/>
    </row>
    <row r="15" spans="1:255" ht="23.25" x14ac:dyDescent="0.25">
      <c r="A15" s="147"/>
      <c r="B15" s="141"/>
      <c r="C15" s="60" t="s">
        <v>73</v>
      </c>
      <c r="D15" s="115">
        <v>0.85</v>
      </c>
      <c r="E15" s="116">
        <v>0.85</v>
      </c>
      <c r="F15" s="52" t="s">
        <v>74</v>
      </c>
    </row>
    <row r="16" spans="1:255" ht="15.75" thickBot="1" x14ac:dyDescent="0.3">
      <c r="A16" s="147"/>
      <c r="B16" s="142"/>
      <c r="C16" s="63" t="s">
        <v>75</v>
      </c>
      <c r="D16" s="125"/>
      <c r="E16" s="126"/>
      <c r="F16" s="53"/>
    </row>
    <row r="17" spans="1:11" x14ac:dyDescent="0.25">
      <c r="A17" s="147"/>
      <c r="B17" s="143" t="s">
        <v>79</v>
      </c>
      <c r="C17" s="64" t="s">
        <v>80</v>
      </c>
      <c r="D17" s="127">
        <f>D9</f>
        <v>0</v>
      </c>
      <c r="E17" s="127">
        <f>E9+E14</f>
        <v>0</v>
      </c>
      <c r="F17" s="74"/>
    </row>
    <row r="18" spans="1:11" x14ac:dyDescent="0.25">
      <c r="A18" s="147"/>
      <c r="B18" s="144"/>
      <c r="C18" s="65" t="s">
        <v>81</v>
      </c>
      <c r="D18" s="104">
        <f>D7</f>
        <v>30</v>
      </c>
      <c r="E18" s="104">
        <f>E4+E7+E12</f>
        <v>30</v>
      </c>
      <c r="F18" s="71"/>
    </row>
    <row r="19" spans="1:11" x14ac:dyDescent="0.25">
      <c r="A19" s="147"/>
      <c r="B19" s="144"/>
      <c r="C19" s="67" t="s">
        <v>82</v>
      </c>
      <c r="D19" s="66"/>
      <c r="E19" s="66"/>
      <c r="F19" s="71"/>
    </row>
    <row r="20" spans="1:11" x14ac:dyDescent="0.25">
      <c r="A20" s="147"/>
      <c r="B20" s="144"/>
      <c r="C20" s="65" t="s">
        <v>83</v>
      </c>
      <c r="D20" s="105">
        <v>0</v>
      </c>
      <c r="E20" s="68">
        <f>IFERROR((E4+E5)/(E18),"")</f>
        <v>0</v>
      </c>
      <c r="F20" s="71"/>
    </row>
    <row r="21" spans="1:11" x14ac:dyDescent="0.25">
      <c r="A21" s="147"/>
      <c r="B21" s="144"/>
      <c r="C21" s="65" t="s">
        <v>84</v>
      </c>
      <c r="D21" s="106">
        <v>0</v>
      </c>
      <c r="E21" s="69" t="str">
        <f>IFERROR((E4-('Tableau 2 Installation'!C17+'Tableau 2 Installation'!C18+'Tableau 2 Installation'!#REF!)*2.5)/(E18),"")</f>
        <v/>
      </c>
      <c r="F21" s="72"/>
    </row>
    <row r="22" spans="1:11" ht="32.25" customHeight="1" x14ac:dyDescent="0.25">
      <c r="A22" s="147"/>
      <c r="B22" s="144"/>
      <c r="C22" s="152" t="s">
        <v>85</v>
      </c>
      <c r="D22" s="136">
        <f>D4/0.9*0.201*$H$23+D4/0.9*0.272*$I$23+D4/0.9*0.345*$J$23+D4/0.9*0.039*$K$23</f>
        <v>0</v>
      </c>
      <c r="E22" s="136">
        <f>E4/0.9*0.201*$H$23+E4/0.9*0.272*$I$23+E4/0.9*0.345*$J$23+E4/0.9*0.039*$K$23</f>
        <v>0</v>
      </c>
      <c r="F22" s="138">
        <f>E22-D22</f>
        <v>0</v>
      </c>
      <c r="G22" s="128" t="s">
        <v>86</v>
      </c>
      <c r="H22" s="129" t="s">
        <v>87</v>
      </c>
      <c r="I22" s="129" t="s">
        <v>88</v>
      </c>
      <c r="J22" s="129" t="s">
        <v>89</v>
      </c>
      <c r="K22" s="129" t="s">
        <v>90</v>
      </c>
    </row>
    <row r="23" spans="1:11" ht="42.75" customHeight="1" x14ac:dyDescent="0.25">
      <c r="A23" s="148"/>
      <c r="B23" s="145"/>
      <c r="C23" s="153"/>
      <c r="D23" s="137"/>
      <c r="E23" s="137"/>
      <c r="F23" s="139"/>
      <c r="G23" s="128" t="s">
        <v>91</v>
      </c>
      <c r="H23" s="130">
        <v>1</v>
      </c>
      <c r="I23" s="130">
        <v>0</v>
      </c>
      <c r="J23" s="130">
        <v>0</v>
      </c>
      <c r="K23" s="130">
        <v>0</v>
      </c>
    </row>
  </sheetData>
  <mergeCells count="9">
    <mergeCell ref="E22:E23"/>
    <mergeCell ref="F22:F23"/>
    <mergeCell ref="B12:B16"/>
    <mergeCell ref="B17:B23"/>
    <mergeCell ref="A3:A23"/>
    <mergeCell ref="B7:B11"/>
    <mergeCell ref="B3:B6"/>
    <mergeCell ref="C22:C23"/>
    <mergeCell ref="D22:D23"/>
  </mergeCells>
  <phoneticPr fontId="7" type="noConversion"/>
  <dataValidations disablePrompts="1" count="2">
    <dataValidation type="list" allowBlank="1" showInputMessage="1" showErrorMessage="1" sqref="F10" xr:uid="{00000000-0002-0000-0300-000000000000}">
      <formula1>$G$4:$G$7</formula1>
    </dataValidation>
    <dataValidation type="list" allowBlank="1" showInputMessage="1" showErrorMessage="1" sqref="F15" xr:uid="{00000000-0002-0000-0300-000002000000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35BE675-32D0-4113-AE29-D64E0E0C87A1}">
          <x14:formula1>
            <xm:f>Paramètres!$C$5:$C$9</xm:f>
          </x14:formula1>
          <xm:sqref>D8:E8 D13:E13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26.85546875" customWidth="1"/>
    <col min="5" max="5" width="15.7109375" bestFit="1" customWidth="1"/>
    <col min="8" max="8" width="14" bestFit="1" customWidth="1"/>
  </cols>
  <sheetData>
    <row r="1" spans="1:8" ht="15.75" x14ac:dyDescent="0.25">
      <c r="A1" s="1" t="s">
        <v>92</v>
      </c>
    </row>
    <row r="3" spans="1:8" x14ac:dyDescent="0.25">
      <c r="A3" t="s">
        <v>93</v>
      </c>
    </row>
    <row r="4" spans="1:8" x14ac:dyDescent="0.25">
      <c r="A4" s="5"/>
    </row>
    <row r="5" spans="1:8" x14ac:dyDescent="0.25">
      <c r="A5" s="6" t="s">
        <v>74</v>
      </c>
      <c r="C5" t="s">
        <v>71</v>
      </c>
      <c r="E5" s="5" t="s">
        <v>94</v>
      </c>
      <c r="F5" s="16" t="s">
        <v>95</v>
      </c>
      <c r="G5" s="5" t="s">
        <v>96</v>
      </c>
      <c r="H5" s="6" t="s">
        <v>97</v>
      </c>
    </row>
    <row r="6" spans="1:8" x14ac:dyDescent="0.25">
      <c r="A6" s="6" t="s">
        <v>98</v>
      </c>
      <c r="C6" t="s">
        <v>99</v>
      </c>
      <c r="E6" s="5" t="s">
        <v>100</v>
      </c>
      <c r="F6" s="16" t="s">
        <v>101</v>
      </c>
      <c r="G6" s="5" t="s">
        <v>102</v>
      </c>
      <c r="H6" s="6" t="s">
        <v>103</v>
      </c>
    </row>
    <row r="7" spans="1:8" x14ac:dyDescent="0.25">
      <c r="A7" s="6" t="s">
        <v>104</v>
      </c>
      <c r="C7" t="s">
        <v>105</v>
      </c>
      <c r="E7" s="5" t="s">
        <v>106</v>
      </c>
      <c r="F7" s="16" t="s">
        <v>107</v>
      </c>
      <c r="G7" s="5" t="s">
        <v>108</v>
      </c>
      <c r="H7" s="5" t="s">
        <v>109</v>
      </c>
    </row>
    <row r="8" spans="1:8" x14ac:dyDescent="0.25">
      <c r="A8" s="6" t="s">
        <v>110</v>
      </c>
      <c r="E8" s="5" t="s">
        <v>111</v>
      </c>
      <c r="F8" s="16" t="s">
        <v>112</v>
      </c>
      <c r="G8" s="5" t="s">
        <v>113</v>
      </c>
    </row>
    <row r="9" spans="1:8" x14ac:dyDescent="0.25">
      <c r="A9" s="6" t="s">
        <v>24</v>
      </c>
      <c r="C9" t="s">
        <v>89</v>
      </c>
      <c r="F9" s="16" t="s">
        <v>114</v>
      </c>
      <c r="G9" s="5" t="s">
        <v>115</v>
      </c>
    </row>
    <row r="10" spans="1:8" x14ac:dyDescent="0.25">
      <c r="A10" s="6" t="s">
        <v>116</v>
      </c>
      <c r="F10" s="16" t="s">
        <v>117</v>
      </c>
      <c r="G10" s="6" t="s">
        <v>118</v>
      </c>
    </row>
    <row r="11" spans="1:8" x14ac:dyDescent="0.25">
      <c r="A11" s="5"/>
      <c r="F11" s="16" t="s">
        <v>119</v>
      </c>
      <c r="G11" s="6" t="s">
        <v>120</v>
      </c>
    </row>
    <row r="12" spans="1:8" x14ac:dyDescent="0.25">
      <c r="F12" s="16"/>
      <c r="G12" s="6" t="s">
        <v>121</v>
      </c>
    </row>
    <row r="13" spans="1:8" x14ac:dyDescent="0.25">
      <c r="A13" s="5"/>
      <c r="G13" s="6" t="s">
        <v>122</v>
      </c>
    </row>
    <row r="14" spans="1:8" x14ac:dyDescent="0.25">
      <c r="A14" s="5"/>
      <c r="G14" s="6" t="s">
        <v>123</v>
      </c>
    </row>
  </sheetData>
  <dataValidations count="1">
    <dataValidation allowBlank="1" showInputMessage="1" showErrorMessage="1" sqref="C5:C9" xr:uid="{776C6757-3D47-431C-9DA9-8D968B5F2CA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Accueil</vt:lpstr>
      <vt:lpstr>Tableau 1 Besoins</vt:lpstr>
      <vt:lpstr>Tableau 2 Installation</vt:lpstr>
      <vt:lpstr>Tableau 3 Production</vt:lpstr>
      <vt:lpstr>Paramètres</vt:lpstr>
      <vt:lpstr>Liste_Besoins</vt:lpstr>
      <vt:lpstr>Liste_Substitution</vt:lpstr>
    </vt:vector>
  </TitlesOfParts>
  <Manager/>
  <Company>ADEME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THOUIN Simon</dc:creator>
  <cp:keywords/>
  <dc:description/>
  <cp:lastModifiedBy>THOUIN Simon</cp:lastModifiedBy>
  <cp:revision/>
  <dcterms:created xsi:type="dcterms:W3CDTF">2016-10-17T15:51:36Z</dcterms:created>
  <dcterms:modified xsi:type="dcterms:W3CDTF">2023-12-20T09:45:12Z</dcterms:modified>
  <cp:category/>
  <cp:contentStatus/>
</cp:coreProperties>
</file>